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Leads" sheetId="2" state="visible" r:id="rId2"/>
    <sheet xmlns:r="http://schemas.openxmlformats.org/officeDocument/2006/relationships" name="Pipeline" sheetId="3" state="visible" r:id="rId3"/>
    <sheet xmlns:r="http://schemas.openxmlformats.org/officeDocument/2006/relationships" name="PCS impac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;(&quot;$&quot;#,##0);-"/>
    <numFmt numFmtId="165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1B1B35"/>
      <sz val="16"/>
    </font>
    <font>
      <name val="Arial"/>
      <b val="1"/>
      <color rgb="004F21D1"/>
      <sz val="12"/>
    </font>
    <font>
      <name val="Arial"/>
      <sz val="10"/>
    </font>
    <font>
      <name val="Arial"/>
      <b val="1"/>
      <color rgb="00FFFFFF"/>
      <sz val="10"/>
    </font>
    <font>
      <name val="Arial"/>
      <color rgb="000000FF"/>
      <sz val="10"/>
    </font>
    <font>
      <name val="Arial"/>
      <b val="1"/>
      <color rgb="001B1B35"/>
      <sz val="14"/>
    </font>
    <font>
      <name val="Arial"/>
      <b val="1"/>
      <color rgb="004F21D1"/>
      <sz val="11"/>
    </font>
    <font>
      <b val="1"/>
    </font>
    <font>
      <color rgb="000000FF"/>
    </font>
    <font>
      <b val="1"/>
      <color rgb="004F21D1"/>
    </font>
  </fonts>
  <fills count="4">
    <fill>
      <patternFill/>
    </fill>
    <fill>
      <patternFill patternType="gray125"/>
    </fill>
    <fill>
      <patternFill patternType="solid">
        <fgColor rgb="004F21D1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165" fontId="9" fillId="0" borderId="0" pivotButton="0" quotePrefix="0" xfId="0"/>
    <xf numFmtId="0" fontId="10" fillId="0" borderId="0" pivotButton="0" quotePrefix="0" xfId="0"/>
    <xf numFmtId="0" fontId="0" fillId="3" borderId="0" pivotButton="0" quotePrefix="0" xfId="0"/>
    <xf numFmtId="165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Microsoft Solutions Partner - Lead tracking template</t>
        </is>
      </c>
    </row>
    <row r="3">
      <c r="A3" s="2" t="inlineStr">
        <is>
          <t>How to use</t>
        </is>
      </c>
    </row>
    <row r="5">
      <c r="A5" s="3" t="inlineStr">
        <is>
          <t>1. Log every lead attributable to your Solutions Partner status in the 'Leads' tab.</t>
        </is>
      </c>
    </row>
    <row r="6">
      <c r="A6" s="3" t="inlineStr">
        <is>
          <t>2. Tag each lead with source, designation, offer and Microsoft seller (if co-sell).</t>
        </is>
      </c>
    </row>
    <row r="7">
      <c r="A7" s="3" t="inlineStr">
        <is>
          <t>3. Update stage weekly. The 'Pipeline' tab auto-summarises value by stage, designation and source.</t>
        </is>
      </c>
    </row>
    <row r="8">
      <c r="A8" s="3" t="inlineStr">
        <is>
          <t>4. Use the 'PCS impact' tab to project net customer adds and consumption against your Partner Capability Score.</t>
        </is>
      </c>
    </row>
    <row r="9">
      <c r="A9" s="3" t="inlineStr">
        <is>
          <t>5. Review with your PDM every two weeks. Feed closed-won back into case studies and marketplace listings.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24" customWidth="1" min="14" max="14"/>
    <col width="30" customWidth="1" min="15" max="15"/>
  </cols>
  <sheetData>
    <row r="1">
      <c r="A1" s="4" t="inlineStr">
        <is>
          <t>Date</t>
        </is>
      </c>
      <c r="B1" s="4" t="inlineStr">
        <is>
          <t>Company</t>
        </is>
      </c>
      <c r="C1" s="4" t="inlineStr">
        <is>
          <t>Contact</t>
        </is>
      </c>
      <c r="D1" s="4" t="inlineStr">
        <is>
          <t>Title</t>
        </is>
      </c>
      <c r="E1" s="4" t="inlineStr">
        <is>
          <t>Designation</t>
        </is>
      </c>
      <c r="F1" s="4" t="inlineStr">
        <is>
          <t>Specialization</t>
        </is>
      </c>
      <c r="G1" s="4" t="inlineStr">
        <is>
          <t>Offer</t>
        </is>
      </c>
      <c r="H1" s="4" t="inlineStr">
        <is>
          <t>Source</t>
        </is>
      </c>
      <c r="I1" s="4" t="inlineStr">
        <is>
          <t>MSFT seller</t>
        </is>
      </c>
      <c r="J1" s="4" t="inlineStr">
        <is>
          <t>Deal reg #</t>
        </is>
      </c>
      <c r="K1" s="4" t="inlineStr">
        <is>
          <t>Stage</t>
        </is>
      </c>
      <c r="L1" s="4" t="inlineStr">
        <is>
          <t>Value (USD)</t>
        </is>
      </c>
      <c r="M1" s="4" t="inlineStr">
        <is>
          <t>Close date</t>
        </is>
      </c>
      <c r="N1" s="4" t="inlineStr">
        <is>
          <t>Next step</t>
        </is>
      </c>
      <c r="O1" s="4" t="inlineStr">
        <is>
          <t>Notes</t>
        </is>
      </c>
    </row>
    <row r="2">
      <c r="A2" s="5" t="n"/>
      <c r="B2" s="5" t="n"/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</row>
    <row r="3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</row>
  </sheetData>
  <dataValidations count="3">
    <dataValidation sqref="K2:K1000" showDropDown="0" showInputMessage="0" showErrorMessage="0" allowBlank="1" type="list">
      <formula1>"New,Qualified,Discovery,Proposal,Deal-reg,Closed-won,Closed-lost"</formula1>
    </dataValidation>
    <dataValidation sqref="E2:E1000" showDropDown="0" showInputMessage="0" showErrorMessage="0" allowBlank="1" type="list">
      <formula1>"Modern Work,Security,Data &amp; AI,Infrastructure,Digital &amp; App Innovation,Business Applications"</formula1>
    </dataValidation>
    <dataValidation sqref="H2:H1000" showDropDown="0" showInputMessage="0" showErrorMessage="0" allowBlank="1" type="list">
      <formula1>"Marketplace,MSFT seller referral,ABM,Event,Content,Outbound,Referral"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</cols>
  <sheetData>
    <row r="1">
      <c r="A1" s="6" t="inlineStr">
        <is>
          <t>Pipeline summary</t>
        </is>
      </c>
    </row>
    <row r="3">
      <c r="A3" s="7" t="inlineStr">
        <is>
          <t>By stage</t>
        </is>
      </c>
    </row>
    <row r="5">
      <c r="A5" t="inlineStr">
        <is>
          <t>Stage</t>
        </is>
      </c>
      <c r="B5" t="inlineStr">
        <is>
          <t># Leads</t>
        </is>
      </c>
      <c r="C5" t="inlineStr">
        <is>
          <t>Value (USD)</t>
        </is>
      </c>
    </row>
    <row r="6">
      <c r="A6" t="inlineStr">
        <is>
          <t>New</t>
        </is>
      </c>
      <c r="B6">
        <f>COUNTIF(Leads!K:K,"New")</f>
        <v/>
      </c>
      <c r="C6" s="8">
        <f>SUMIF(Leads!K:K,"New",Leads!L:L)</f>
        <v/>
      </c>
    </row>
    <row r="7">
      <c r="A7" t="inlineStr">
        <is>
          <t>Qualified</t>
        </is>
      </c>
      <c r="B7">
        <f>COUNTIF(Leads!K:K,"Qualified")</f>
        <v/>
      </c>
      <c r="C7" s="8">
        <f>SUMIF(Leads!K:K,"Qualified",Leads!L:L)</f>
        <v/>
      </c>
    </row>
    <row r="8">
      <c r="A8" t="inlineStr">
        <is>
          <t>Discovery</t>
        </is>
      </c>
      <c r="B8">
        <f>COUNTIF(Leads!K:K,"Discovery")</f>
        <v/>
      </c>
      <c r="C8" s="8">
        <f>SUMIF(Leads!K:K,"Discovery",Leads!L:L)</f>
        <v/>
      </c>
    </row>
    <row r="9">
      <c r="A9" t="inlineStr">
        <is>
          <t>Proposal</t>
        </is>
      </c>
      <c r="B9">
        <f>COUNTIF(Leads!K:K,"Proposal")</f>
        <v/>
      </c>
      <c r="C9" s="8">
        <f>SUMIF(Leads!K:K,"Proposal",Leads!L:L)</f>
        <v/>
      </c>
    </row>
    <row r="10">
      <c r="A10" t="inlineStr">
        <is>
          <t>Deal-reg</t>
        </is>
      </c>
      <c r="B10">
        <f>COUNTIF(Leads!K:K,"Deal-reg")</f>
        <v/>
      </c>
      <c r="C10" s="8">
        <f>SUMIF(Leads!K:K,"Deal-reg",Leads!L:L)</f>
        <v/>
      </c>
    </row>
    <row r="11">
      <c r="A11" t="inlineStr">
        <is>
          <t>Closed-won</t>
        </is>
      </c>
      <c r="B11">
        <f>COUNTIF(Leads!K:K,"Closed-won")</f>
        <v/>
      </c>
      <c r="C11" s="8">
        <f>SUMIF(Leads!K:K,"Closed-won",Leads!L:L)</f>
        <v/>
      </c>
    </row>
    <row r="12">
      <c r="A12" t="inlineStr">
        <is>
          <t>Closed-lost</t>
        </is>
      </c>
      <c r="B12">
        <f>COUNTIF(Leads!K:K,"Closed-lost")</f>
        <v/>
      </c>
      <c r="C12" s="8">
        <f>SUMIF(Leads!K:K,"Closed-lost",Leads!L:L)</f>
        <v/>
      </c>
    </row>
    <row r="13">
      <c r="C13" s="8" t="n"/>
    </row>
    <row r="14">
      <c r="A14" s="9" t="inlineStr">
        <is>
          <t>Total</t>
        </is>
      </c>
      <c r="B14">
        <f>SUM(B6:B12)</f>
        <v/>
      </c>
      <c r="C14" s="8">
        <f>SUM(C6:C12)</f>
        <v/>
      </c>
    </row>
    <row r="16">
      <c r="A16" s="7" t="inlineStr">
        <is>
          <t>By designation</t>
        </is>
      </c>
    </row>
    <row r="17">
      <c r="A17" t="inlineStr">
        <is>
          <t>Designation</t>
        </is>
      </c>
      <c r="B17" t="inlineStr">
        <is>
          <t># Leads</t>
        </is>
      </c>
      <c r="C17" t="inlineStr">
        <is>
          <t>Value (USD)</t>
        </is>
      </c>
    </row>
    <row r="18">
      <c r="A18" t="inlineStr">
        <is>
          <t>Modern Work</t>
        </is>
      </c>
      <c r="B18">
        <f>COUNTIF(Leads!E:E,"Modern Work")</f>
        <v/>
      </c>
      <c r="C18" s="8">
        <f>SUMIF(Leads!E:E,"Modern Work",Leads!L:L)</f>
        <v/>
      </c>
    </row>
    <row r="19">
      <c r="A19" t="inlineStr">
        <is>
          <t>Security</t>
        </is>
      </c>
      <c r="B19">
        <f>COUNTIF(Leads!E:E,"Security")</f>
        <v/>
      </c>
      <c r="C19" s="8">
        <f>SUMIF(Leads!E:E,"Security",Leads!L:L)</f>
        <v/>
      </c>
    </row>
    <row r="20">
      <c r="A20" t="inlineStr">
        <is>
          <t>Data &amp; AI</t>
        </is>
      </c>
      <c r="B20">
        <f>COUNTIF(Leads!E:E,"Data &amp; AI")</f>
        <v/>
      </c>
      <c r="C20" s="8">
        <f>SUMIF(Leads!E:E,"Data &amp; AI",Leads!L:L)</f>
        <v/>
      </c>
    </row>
    <row r="21">
      <c r="A21" t="inlineStr">
        <is>
          <t>Infrastructure</t>
        </is>
      </c>
      <c r="B21">
        <f>COUNTIF(Leads!E:E,"Infrastructure")</f>
        <v/>
      </c>
      <c r="C21" s="8">
        <f>SUMIF(Leads!E:E,"Infrastructure",Leads!L:L)</f>
        <v/>
      </c>
    </row>
    <row r="22">
      <c r="A22" t="inlineStr">
        <is>
          <t>Digital &amp; App Innovation</t>
        </is>
      </c>
      <c r="B22">
        <f>COUNTIF(Leads!E:E,"Digital &amp; App Innovation")</f>
        <v/>
      </c>
      <c r="C22" s="8">
        <f>SUMIF(Leads!E:E,"Digital &amp; App Innovation",Leads!L:L)</f>
        <v/>
      </c>
    </row>
    <row r="23">
      <c r="A23" t="inlineStr">
        <is>
          <t>Business Applications</t>
        </is>
      </c>
      <c r="B23">
        <f>COUNTIF(Leads!E:E,"Business Applications")</f>
        <v/>
      </c>
      <c r="C23" s="8">
        <f>SUMIF(Leads!E:E,"Business Applications",Leads!L:L)</f>
        <v/>
      </c>
    </row>
    <row r="24">
      <c r="C24" s="8" t="n"/>
    </row>
    <row r="26">
      <c r="A26" s="7" t="inlineStr">
        <is>
          <t>By source</t>
        </is>
      </c>
    </row>
    <row r="27">
      <c r="A27" t="inlineStr">
        <is>
          <t>Source</t>
        </is>
      </c>
      <c r="B27" t="inlineStr">
        <is>
          <t># Leads</t>
        </is>
      </c>
      <c r="C27" t="inlineStr">
        <is>
          <t>Value (USD)</t>
        </is>
      </c>
    </row>
    <row r="28">
      <c r="A28" t="inlineStr">
        <is>
          <t>Marketplace</t>
        </is>
      </c>
      <c r="B28">
        <f>COUNTIF(Leads!H:H,"Marketplace")</f>
        <v/>
      </c>
      <c r="C28" s="8">
        <f>SUMIF(Leads!H:H,"Marketplace",Leads!L:L)</f>
        <v/>
      </c>
    </row>
    <row r="29">
      <c r="A29" t="inlineStr">
        <is>
          <t>MSFT seller referral</t>
        </is>
      </c>
      <c r="B29">
        <f>COUNTIF(Leads!H:H,"MSFT seller referral")</f>
        <v/>
      </c>
      <c r="C29" s="8">
        <f>SUMIF(Leads!H:H,"MSFT seller referral",Leads!L:L)</f>
        <v/>
      </c>
    </row>
    <row r="30">
      <c r="A30" t="inlineStr">
        <is>
          <t>ABM</t>
        </is>
      </c>
      <c r="B30">
        <f>COUNTIF(Leads!H:H,"ABM")</f>
        <v/>
      </c>
      <c r="C30" s="8">
        <f>SUMIF(Leads!H:H,"ABM",Leads!L:L)</f>
        <v/>
      </c>
    </row>
    <row r="31">
      <c r="A31" t="inlineStr">
        <is>
          <t>Event</t>
        </is>
      </c>
      <c r="B31">
        <f>COUNTIF(Leads!H:H,"Event")</f>
        <v/>
      </c>
      <c r="C31" s="8">
        <f>SUMIF(Leads!H:H,"Event",Leads!L:L)</f>
        <v/>
      </c>
    </row>
    <row r="32">
      <c r="A32" t="inlineStr">
        <is>
          <t>Content</t>
        </is>
      </c>
      <c r="B32">
        <f>COUNTIF(Leads!H:H,"Content")</f>
        <v/>
      </c>
      <c r="C32" s="8">
        <f>SUMIF(Leads!H:H,"Content",Leads!L:L)</f>
        <v/>
      </c>
    </row>
    <row r="33">
      <c r="A33" t="inlineStr">
        <is>
          <t>Outbound</t>
        </is>
      </c>
      <c r="B33">
        <f>COUNTIF(Leads!H:H,"Outbound")</f>
        <v/>
      </c>
      <c r="C33" s="8">
        <f>SUMIF(Leads!H:H,"Outbound",Leads!L:L)</f>
        <v/>
      </c>
    </row>
    <row r="34">
      <c r="A34" t="inlineStr">
        <is>
          <t>Referral</t>
        </is>
      </c>
      <c r="B34">
        <f>COUNTIF(Leads!H:H,"Referral")</f>
        <v/>
      </c>
      <c r="C34" s="8">
        <f>SUMIF(Leads!H:H,"Referral",Leads!L:L)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44" customWidth="1" min="1" max="1"/>
    <col width="20" customWidth="1" min="2" max="2"/>
  </cols>
  <sheetData>
    <row r="1">
      <c r="A1" s="6" t="inlineStr">
        <is>
          <t>PCS impact tracker</t>
        </is>
      </c>
    </row>
    <row r="3">
      <c r="A3" s="9" t="inlineStr">
        <is>
          <t>Assumption</t>
        </is>
      </c>
      <c r="B3" s="9" t="inlineStr">
        <is>
          <t>Value</t>
        </is>
      </c>
    </row>
    <row r="4">
      <c r="A4" t="inlineStr">
        <is>
          <t>Target net customer adds (rolling 12mo)</t>
        </is>
      </c>
      <c r="B4" s="10" t="n">
        <v>20</v>
      </c>
    </row>
    <row r="5">
      <c r="A5" t="inlineStr">
        <is>
          <t>Target consumption growth (%)</t>
        </is>
      </c>
      <c r="B5" s="11" t="n">
        <v>0.3</v>
      </c>
    </row>
    <row r="7">
      <c r="A7" s="12" t="inlineStr">
        <is>
          <t>Actuals</t>
        </is>
      </c>
    </row>
    <row r="8">
      <c r="A8" t="inlineStr">
        <is>
          <t>Closed-won new logos (from Leads)</t>
        </is>
      </c>
      <c r="B8">
        <f>COUNTIF(Leads!K:K,"Closed-won")</f>
        <v/>
      </c>
    </row>
    <row r="9">
      <c r="A9" t="inlineStr">
        <is>
          <t>Closed-won value (USD)</t>
        </is>
      </c>
      <c r="B9" s="8">
        <f>SUMIF(Leads!K:K,"Closed-won",Leads!L:L)</f>
        <v/>
      </c>
    </row>
    <row r="11">
      <c r="A11" s="13" t="inlineStr">
        <is>
          <t>Progress to target (net adds)</t>
        </is>
      </c>
      <c r="B11" s="14">
        <f>IFERROR(B8/B4,0)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2026-07-02T05:41:45Z</dcterms:created>
  <dcterms:modified xmlns:dcterms="http://purl.org/dc/terms/" xmlns:xsi="http://www.w3.org/2001/XMLSchema-instance" xsi:type="dcterms:W3CDTF">2026-07-02T05:41:45Z</dcterms:modified>
</cp:coreProperties>
</file>